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ropbox\Caminos Rurales\Zárate\2022\Denis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Hoja1!$A$29:$E$73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13" i="1"/>
  <c r="C26" i="1" s="1"/>
  <c r="C55" i="1"/>
  <c r="C66" i="1"/>
  <c r="C65" i="1"/>
  <c r="C64" i="1"/>
  <c r="C63" i="1"/>
  <c r="C60" i="1"/>
  <c r="C59" i="1"/>
  <c r="C58" i="1"/>
  <c r="C57" i="1"/>
  <c r="C56" i="1"/>
  <c r="C54" i="1"/>
  <c r="C39" i="1"/>
  <c r="C38" i="1"/>
  <c r="C73" i="1" l="1"/>
  <c r="C75" i="1" s="1"/>
</calcChain>
</file>

<file path=xl/sharedStrings.xml><?xml version="1.0" encoding="utf-8"?>
<sst xmlns="http://schemas.openxmlformats.org/spreadsheetml/2006/main" count="73" uniqueCount="57">
  <si>
    <t>Consorcio Vial Rural Zarate</t>
  </si>
  <si>
    <t>INGRESOS</t>
  </si>
  <si>
    <t>Fecha</t>
  </si>
  <si>
    <t>Descripcion</t>
  </si>
  <si>
    <t>Monto</t>
  </si>
  <si>
    <t>TOTAL INGRESOS</t>
  </si>
  <si>
    <t>EGRESOS</t>
  </si>
  <si>
    <t>TOTAL EGRESOS</t>
  </si>
  <si>
    <t>Int FCI</t>
  </si>
  <si>
    <t>Municipalidad</t>
  </si>
  <si>
    <t>Int Plazo Fijo</t>
  </si>
  <si>
    <t>Gastos Varios</t>
  </si>
  <si>
    <t>Municipalidad de Zárate</t>
  </si>
  <si>
    <t>Interés Plazo Fijo</t>
  </si>
  <si>
    <t>Carjor SRL - Ajuste x deuda</t>
  </si>
  <si>
    <t xml:space="preserve">Girardi horacio Pedro - Viáticos </t>
  </si>
  <si>
    <t>García Cristian (desmonte)</t>
  </si>
  <si>
    <t>Girardi -Gs contrato Camino Ctral Térmica a Agrofina</t>
  </si>
  <si>
    <t>Girardi - Gs contrato Caminos de la Torre y 7 Vtas a Motocross</t>
  </si>
  <si>
    <t>Girardi - Honorarios Camino Central Térmica a Planta Agrofina</t>
  </si>
  <si>
    <t xml:space="preserve">Girardi - Viáticos </t>
  </si>
  <si>
    <t>Girardi - Gs contrato Camino Cementerio Lima a Ruta 9 km 103</t>
  </si>
  <si>
    <t>Pedalino Andrés - Poda y desmonte</t>
  </si>
  <si>
    <t>Girardi - Gs contrato Calle 1 y 2 y Camino Siete Vueltas hasta la 1° curva</t>
  </si>
  <si>
    <t>Carjor SRL - Reparación Puente camino km 103 saldo</t>
  </si>
  <si>
    <t>Girardi - Gs Contrato terminación puente camino km 103</t>
  </si>
  <si>
    <t>Giraridi - Gs Contrato Camino Sofía de la Torre (2° tramo)</t>
  </si>
  <si>
    <t>Girardi - Honorarios - Siete Vueltas a RP 31</t>
  </si>
  <si>
    <t>Girardi - Honorarios - Siete Vueltas a Motocross</t>
  </si>
  <si>
    <t>Girardi - Honorarios - Calle 1 El Mangrullo</t>
  </si>
  <si>
    <t>Girardi - Honorariios - Calle 2 El Mangrullo</t>
  </si>
  <si>
    <t>Girardi - Honorarios - Camino Sofía de la Torre (1° tramo)</t>
  </si>
  <si>
    <t>Girardi - Honorarios - Camino Sofía de la Torre (2° tramo)</t>
  </si>
  <si>
    <t>Girardi - Honorarios - Cementerio Lima a km 103</t>
  </si>
  <si>
    <t>Capra - Honorarios</t>
  </si>
  <si>
    <t>Giraridi - Gs Contrato T Moroni a RN 193, t Paco a RP 314 y RP31 a Antártida Arg</t>
  </si>
  <si>
    <t>Girardi Horacio Pedro - Honorarios Reparación Puente camino km 103</t>
  </si>
  <si>
    <t>Carjor - Camino Central Térmica a Pta Agrofina</t>
  </si>
  <si>
    <t>Cisneros - Terminación puente camino km 103 anticipo</t>
  </si>
  <si>
    <t>Carjor - Cementerio Lima a km 103</t>
  </si>
  <si>
    <t>Carjor - Calle 2 El Mangrullo</t>
  </si>
  <si>
    <t>Carjor - Calle 1 El Mangrullo</t>
  </si>
  <si>
    <t>Carjor - Camino Siete Vueltas hasta Colectora RP 31</t>
  </si>
  <si>
    <t>Carjor - Camino Siete Vueltas a circuito Motocross</t>
  </si>
  <si>
    <t>Carjor - Camino Sofía de la Torre (2° tramo)</t>
  </si>
  <si>
    <t>MDC Cisneros - Terminación Puente - Transf N° 664231</t>
  </si>
  <si>
    <t>Carjor - Tranquera Paco a RP N° 31</t>
  </si>
  <si>
    <t>Carjor - RP 31a Antártida Arg</t>
  </si>
  <si>
    <t>Carjor - Tranquera Moroni a RN 193</t>
  </si>
  <si>
    <t>Carjor - Camino Sofía de la Torre (1° tramo)</t>
  </si>
  <si>
    <t>Girardi - Honorarios Terminación Puente</t>
  </si>
  <si>
    <t>Girardi - Honorarios Camino RP 31 a Antártida Arg</t>
  </si>
  <si>
    <t>Girardi - Honorarios Tranquera Moroni a RN 193</t>
  </si>
  <si>
    <t>Girardi - Honorarios Tranquera Paco a RP 31</t>
  </si>
  <si>
    <t>Año</t>
  </si>
  <si>
    <t>SALDO AL 31/12/2022</t>
  </si>
  <si>
    <t>Carjor - Mejoramiento RP 31 a Antártida 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</si>
</sst>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4" fillId="2" borderId="1" xfId="0" applyFont="1" applyFill="1" applyBorder="1" applyAlignment="1">
      <alignment horizontal="left"/>
    </xf>
    <xf numFmtId="4" fontId="0" fillId="2" borderId="2" xfId="0" applyNumberFormat="1" applyFill="1" applyBorder="1"/>
    <xf numFmtId="0" fontId="4" fillId="2" borderId="0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104774</xdr:rowOff>
    </xdr:from>
    <xdr:to>
      <xdr:col>1</xdr:col>
      <xdr:colOff>533399</xdr:colOff>
      <xdr:row>5</xdr:row>
      <xdr:rowOff>28574</xdr:rowOff>
    </xdr:to>
    <xdr:pic>
      <xdr:nvPicPr>
        <xdr:cNvPr id="2" name="Imagen 1" descr="C:\Users\Denise\Pictures\Menbret y logo\LOGO alt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4"/>
          <a:ext cx="1057274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5"/>
  <sheetViews>
    <sheetView tabSelected="1" topLeftCell="A64" workbookViewId="0">
      <selection activeCell="C72" sqref="C72"/>
    </sheetView>
  </sheetViews>
  <sheetFormatPr baseColWidth="10" defaultRowHeight="15" x14ac:dyDescent="0.25"/>
  <cols>
    <col min="1" max="1" width="8.85546875" customWidth="1"/>
    <col min="2" max="2" width="80.5703125" bestFit="1" customWidth="1"/>
    <col min="3" max="3" width="15.42578125" style="1" bestFit="1" customWidth="1"/>
  </cols>
  <sheetData>
    <row r="2" spans="1:4" x14ac:dyDescent="0.25">
      <c r="D2" s="9"/>
    </row>
    <row r="3" spans="1:4" ht="18.75" x14ac:dyDescent="0.3">
      <c r="B3" s="18" t="s">
        <v>0</v>
      </c>
      <c r="C3" s="18"/>
      <c r="D3" s="9"/>
    </row>
    <row r="4" spans="1:4" x14ac:dyDescent="0.25">
      <c r="C4" s="8"/>
      <c r="D4" s="9"/>
    </row>
    <row r="5" spans="1:4" x14ac:dyDescent="0.25">
      <c r="C5" s="8"/>
      <c r="D5" s="9"/>
    </row>
    <row r="6" spans="1:4" x14ac:dyDescent="0.25">
      <c r="B6" s="8" t="s">
        <v>54</v>
      </c>
      <c r="C6" s="9">
        <v>2022</v>
      </c>
    </row>
    <row r="7" spans="1:4" x14ac:dyDescent="0.25">
      <c r="A7" s="4" t="s">
        <v>1</v>
      </c>
      <c r="B7" s="4"/>
      <c r="C7" s="5"/>
    </row>
    <row r="8" spans="1:4" x14ac:dyDescent="0.25">
      <c r="A8" s="6" t="s">
        <v>2</v>
      </c>
      <c r="B8" s="6" t="s">
        <v>3</v>
      </c>
      <c r="C8" s="7" t="s">
        <v>4</v>
      </c>
    </row>
    <row r="9" spans="1:4" x14ac:dyDescent="0.25">
      <c r="A9" s="16">
        <v>44564</v>
      </c>
      <c r="B9" s="12" t="s">
        <v>8</v>
      </c>
      <c r="C9" s="13">
        <v>282.5</v>
      </c>
    </row>
    <row r="10" spans="1:4" x14ac:dyDescent="0.25">
      <c r="A10" s="16">
        <v>44700</v>
      </c>
      <c r="B10" s="14" t="s">
        <v>9</v>
      </c>
      <c r="C10" s="13">
        <v>669463.75</v>
      </c>
    </row>
    <row r="11" spans="1:4" x14ac:dyDescent="0.25">
      <c r="A11" s="16">
        <v>44700</v>
      </c>
      <c r="B11" s="12" t="s">
        <v>9</v>
      </c>
      <c r="C11" s="13">
        <v>5725724.6299999999</v>
      </c>
    </row>
    <row r="12" spans="1:4" x14ac:dyDescent="0.25">
      <c r="A12" s="16">
        <v>44735</v>
      </c>
      <c r="B12" s="12" t="s">
        <v>10</v>
      </c>
      <c r="C12" s="13">
        <v>189041.1</v>
      </c>
    </row>
    <row r="13" spans="1:4" x14ac:dyDescent="0.25">
      <c r="A13" s="16">
        <v>44746</v>
      </c>
      <c r="B13" s="17" t="s">
        <v>8</v>
      </c>
      <c r="C13" s="13">
        <f>302189.88+5307.15</f>
        <v>307497.03000000003</v>
      </c>
    </row>
    <row r="14" spans="1:4" x14ac:dyDescent="0.25">
      <c r="A14" s="16">
        <v>44767</v>
      </c>
      <c r="B14" s="12" t="s">
        <v>10</v>
      </c>
      <c r="C14" s="13">
        <v>169863.01</v>
      </c>
    </row>
    <row r="15" spans="1:4" x14ac:dyDescent="0.25">
      <c r="A15" s="16">
        <v>44827</v>
      </c>
      <c r="B15" s="12" t="s">
        <v>12</v>
      </c>
      <c r="C15" s="13">
        <v>2123645.69</v>
      </c>
    </row>
    <row r="16" spans="1:4" x14ac:dyDescent="0.25">
      <c r="A16" s="16">
        <v>44827</v>
      </c>
      <c r="B16" s="12" t="s">
        <v>12</v>
      </c>
      <c r="C16" s="13">
        <v>6801213.5999999996</v>
      </c>
    </row>
    <row r="17" spans="1:3" x14ac:dyDescent="0.25">
      <c r="A17" s="16">
        <v>44839</v>
      </c>
      <c r="B17" s="12" t="s">
        <v>8</v>
      </c>
      <c r="C17" s="13">
        <v>3180.51</v>
      </c>
    </row>
    <row r="18" spans="1:3" x14ac:dyDescent="0.25">
      <c r="A18" s="16">
        <v>44861</v>
      </c>
      <c r="B18" s="12" t="s">
        <v>13</v>
      </c>
      <c r="C18" s="13">
        <v>447645.21</v>
      </c>
    </row>
    <row r="19" spans="1:3" x14ac:dyDescent="0.25">
      <c r="A19" s="16">
        <v>44881</v>
      </c>
      <c r="B19" s="12" t="s">
        <v>8</v>
      </c>
      <c r="C19" s="13">
        <v>2497.41</v>
      </c>
    </row>
    <row r="20" spans="1:3" x14ac:dyDescent="0.25">
      <c r="A20" s="16">
        <v>44910</v>
      </c>
      <c r="B20" s="12" t="s">
        <v>9</v>
      </c>
      <c r="C20" s="13">
        <v>1693918.66</v>
      </c>
    </row>
    <row r="21" spans="1:3" x14ac:dyDescent="0.25">
      <c r="A21" s="16">
        <v>44910</v>
      </c>
      <c r="B21" s="12" t="s">
        <v>9</v>
      </c>
      <c r="C21" s="13">
        <v>2505666.71</v>
      </c>
    </row>
    <row r="22" spans="1:3" x14ac:dyDescent="0.25">
      <c r="A22" s="16">
        <v>44910</v>
      </c>
      <c r="B22" s="12" t="s">
        <v>9</v>
      </c>
      <c r="C22" s="13">
        <v>6663622.7300000004</v>
      </c>
    </row>
    <row r="23" spans="1:3" x14ac:dyDescent="0.25">
      <c r="A23" s="16">
        <v>44910</v>
      </c>
      <c r="B23" s="12" t="s">
        <v>9</v>
      </c>
      <c r="C23" s="13">
        <v>419607.15</v>
      </c>
    </row>
    <row r="24" spans="1:3" x14ac:dyDescent="0.25">
      <c r="A24" s="16">
        <v>44923</v>
      </c>
      <c r="B24" s="12" t="s">
        <v>8</v>
      </c>
      <c r="C24" s="13">
        <f>1005.12+14318.58</f>
        <v>15323.7</v>
      </c>
    </row>
    <row r="25" spans="1:3" x14ac:dyDescent="0.25">
      <c r="A25" s="16">
        <v>44925</v>
      </c>
      <c r="B25" s="12" t="s">
        <v>8</v>
      </c>
      <c r="C25" s="13">
        <f>588.75+841.07</f>
        <v>1429.8200000000002</v>
      </c>
    </row>
    <row r="26" spans="1:3" x14ac:dyDescent="0.25">
      <c r="A26" s="4" t="s">
        <v>5</v>
      </c>
      <c r="B26" s="4"/>
      <c r="C26" s="5">
        <f>SUM(C9:C25)</f>
        <v>27739623.209999997</v>
      </c>
    </row>
    <row r="28" spans="1:3" x14ac:dyDescent="0.25">
      <c r="A28" s="4" t="s">
        <v>6</v>
      </c>
      <c r="B28" s="4"/>
      <c r="C28" s="5"/>
    </row>
    <row r="29" spans="1:3" x14ac:dyDescent="0.25">
      <c r="A29" s="6" t="s">
        <v>2</v>
      </c>
      <c r="B29" s="6" t="s">
        <v>3</v>
      </c>
      <c r="C29" s="7" t="s">
        <v>4</v>
      </c>
    </row>
    <row r="30" spans="1:3" x14ac:dyDescent="0.25">
      <c r="A30" s="16">
        <v>44735</v>
      </c>
      <c r="B30" s="12" t="s">
        <v>24</v>
      </c>
      <c r="C30" s="13">
        <v>573684.46</v>
      </c>
    </row>
    <row r="31" spans="1:3" x14ac:dyDescent="0.25">
      <c r="A31" s="16">
        <v>44735</v>
      </c>
      <c r="B31" s="12" t="s">
        <v>14</v>
      </c>
      <c r="C31" s="13">
        <v>233021.3</v>
      </c>
    </row>
    <row r="32" spans="1:3" x14ac:dyDescent="0.25">
      <c r="A32" s="16">
        <v>44748</v>
      </c>
      <c r="B32" s="12" t="s">
        <v>36</v>
      </c>
      <c r="C32" s="13">
        <v>217800</v>
      </c>
    </row>
    <row r="33" spans="1:3" x14ac:dyDescent="0.25">
      <c r="A33" s="16">
        <v>44791</v>
      </c>
      <c r="B33" s="12" t="s">
        <v>15</v>
      </c>
      <c r="C33" s="13">
        <v>9800.1200000000008</v>
      </c>
    </row>
    <row r="34" spans="1:3" x14ac:dyDescent="0.25">
      <c r="A34" s="16">
        <v>44813</v>
      </c>
      <c r="B34" s="12" t="s">
        <v>16</v>
      </c>
      <c r="C34" s="13">
        <v>84000</v>
      </c>
    </row>
    <row r="35" spans="1:3" x14ac:dyDescent="0.25">
      <c r="A35" s="16">
        <v>44820</v>
      </c>
      <c r="B35" s="12" t="s">
        <v>17</v>
      </c>
      <c r="C35" s="13">
        <v>10960</v>
      </c>
    </row>
    <row r="36" spans="1:3" x14ac:dyDescent="0.25">
      <c r="A36" s="16">
        <v>44831</v>
      </c>
      <c r="B36" s="12" t="s">
        <v>18</v>
      </c>
      <c r="C36" s="13">
        <v>39484</v>
      </c>
    </row>
    <row r="37" spans="1:3" x14ac:dyDescent="0.25">
      <c r="A37" s="16">
        <v>44831</v>
      </c>
      <c r="B37" s="12" t="s">
        <v>16</v>
      </c>
      <c r="C37" s="13">
        <v>84000</v>
      </c>
    </row>
    <row r="38" spans="1:3" x14ac:dyDescent="0.25">
      <c r="A38" s="16">
        <v>44838</v>
      </c>
      <c r="B38" s="12" t="s">
        <v>19</v>
      </c>
      <c r="C38" s="13">
        <f>109701-12901</f>
        <v>96800</v>
      </c>
    </row>
    <row r="39" spans="1:3" x14ac:dyDescent="0.25">
      <c r="A39" s="16">
        <v>44838</v>
      </c>
      <c r="B39" s="12" t="s">
        <v>37</v>
      </c>
      <c r="C39" s="13">
        <f>96743.71+1838130.46</f>
        <v>1934874.17</v>
      </c>
    </row>
    <row r="40" spans="1:3" x14ac:dyDescent="0.25">
      <c r="A40" s="16">
        <v>44848</v>
      </c>
      <c r="B40" s="12" t="s">
        <v>20</v>
      </c>
      <c r="C40" s="13">
        <v>13500.9</v>
      </c>
    </row>
    <row r="41" spans="1:3" x14ac:dyDescent="0.25">
      <c r="A41" s="16">
        <v>44848</v>
      </c>
      <c r="B41" s="12" t="s">
        <v>21</v>
      </c>
      <c r="C41" s="13">
        <v>10892</v>
      </c>
    </row>
    <row r="42" spans="1:3" x14ac:dyDescent="0.25">
      <c r="A42" s="16">
        <v>44859</v>
      </c>
      <c r="B42" s="12" t="s">
        <v>22</v>
      </c>
      <c r="C42" s="13">
        <v>140000</v>
      </c>
    </row>
    <row r="43" spans="1:3" x14ac:dyDescent="0.25">
      <c r="A43" s="16">
        <v>44865</v>
      </c>
      <c r="B43" s="12" t="s">
        <v>23</v>
      </c>
      <c r="C43" s="13">
        <v>7862.76</v>
      </c>
    </row>
    <row r="44" spans="1:3" x14ac:dyDescent="0.25">
      <c r="A44" s="16">
        <v>44869</v>
      </c>
      <c r="B44" s="12" t="s">
        <v>38</v>
      </c>
      <c r="C44" s="13">
        <v>600000</v>
      </c>
    </row>
    <row r="45" spans="1:3" x14ac:dyDescent="0.25">
      <c r="A45" s="16">
        <v>44869</v>
      </c>
      <c r="B45" s="12" t="s">
        <v>25</v>
      </c>
      <c r="C45" s="13">
        <v>8492.6299999999992</v>
      </c>
    </row>
    <row r="46" spans="1:3" x14ac:dyDescent="0.25">
      <c r="A46" s="16">
        <v>44875</v>
      </c>
      <c r="B46" s="12" t="s">
        <v>26</v>
      </c>
      <c r="C46" s="13">
        <v>7137.7</v>
      </c>
    </row>
    <row r="47" spans="1:3" x14ac:dyDescent="0.25">
      <c r="A47" s="16">
        <v>44881</v>
      </c>
      <c r="B47" s="12" t="s">
        <v>27</v>
      </c>
      <c r="C47" s="13">
        <v>34137</v>
      </c>
    </row>
    <row r="48" spans="1:3" x14ac:dyDescent="0.25">
      <c r="A48" s="16">
        <v>44881</v>
      </c>
      <c r="B48" s="12" t="s">
        <v>28</v>
      </c>
      <c r="C48" s="13">
        <v>182069</v>
      </c>
    </row>
    <row r="49" spans="1:3" x14ac:dyDescent="0.25">
      <c r="A49" s="16">
        <v>44881</v>
      </c>
      <c r="B49" s="12" t="s">
        <v>29</v>
      </c>
      <c r="C49" s="13">
        <v>30250</v>
      </c>
    </row>
    <row r="50" spans="1:3" x14ac:dyDescent="0.25">
      <c r="A50" s="16">
        <v>44881</v>
      </c>
      <c r="B50" s="12" t="s">
        <v>30</v>
      </c>
      <c r="C50" s="13">
        <v>30250</v>
      </c>
    </row>
    <row r="51" spans="1:3" x14ac:dyDescent="0.25">
      <c r="A51" s="16">
        <v>44881</v>
      </c>
      <c r="B51" s="12" t="s">
        <v>31</v>
      </c>
      <c r="C51" s="13">
        <v>98252</v>
      </c>
    </row>
    <row r="52" spans="1:3" x14ac:dyDescent="0.25">
      <c r="A52" s="16">
        <v>44881</v>
      </c>
      <c r="B52" s="12" t="s">
        <v>32</v>
      </c>
      <c r="C52" s="13">
        <v>63005</v>
      </c>
    </row>
    <row r="53" spans="1:3" x14ac:dyDescent="0.25">
      <c r="A53" s="16">
        <v>44881</v>
      </c>
      <c r="B53" s="12" t="s">
        <v>33</v>
      </c>
      <c r="C53" s="13">
        <v>63730</v>
      </c>
    </row>
    <row r="54" spans="1:3" x14ac:dyDescent="0.25">
      <c r="A54" s="16">
        <v>44881</v>
      </c>
      <c r="B54" s="12" t="s">
        <v>39</v>
      </c>
      <c r="C54" s="13">
        <f>63726.89+1210810.87</f>
        <v>1274537.76</v>
      </c>
    </row>
    <row r="55" spans="1:3" x14ac:dyDescent="0.25">
      <c r="A55" s="16">
        <v>44883</v>
      </c>
      <c r="B55" s="12" t="s">
        <v>49</v>
      </c>
      <c r="C55" s="13">
        <f>98213.23+1866051.44</f>
        <v>1964264.67</v>
      </c>
    </row>
    <row r="56" spans="1:3" x14ac:dyDescent="0.25">
      <c r="A56" s="16">
        <v>44883</v>
      </c>
      <c r="B56" s="12" t="s">
        <v>40</v>
      </c>
      <c r="C56" s="13">
        <f>14629.58+277961.94</f>
        <v>292591.52</v>
      </c>
    </row>
    <row r="57" spans="1:3" x14ac:dyDescent="0.25">
      <c r="A57" s="16">
        <v>44883</v>
      </c>
      <c r="B57" s="12" t="s">
        <v>41</v>
      </c>
      <c r="C57" s="13">
        <f>23407.32+444739.1</f>
        <v>468146.42</v>
      </c>
    </row>
    <row r="58" spans="1:3" x14ac:dyDescent="0.25">
      <c r="A58" s="16">
        <v>44883</v>
      </c>
      <c r="B58" s="12" t="s">
        <v>42</v>
      </c>
      <c r="C58" s="13">
        <f>34131.59+648500.3</f>
        <v>682631.89</v>
      </c>
    </row>
    <row r="59" spans="1:3" x14ac:dyDescent="0.25">
      <c r="A59" s="16">
        <v>44883</v>
      </c>
      <c r="B59" s="12" t="s">
        <v>43</v>
      </c>
      <c r="C59" s="13">
        <f>182067.44+3459281.4</f>
        <v>3641348.84</v>
      </c>
    </row>
    <row r="60" spans="1:3" x14ac:dyDescent="0.25">
      <c r="A60" s="16">
        <v>44883</v>
      </c>
      <c r="B60" s="12" t="s">
        <v>44</v>
      </c>
      <c r="C60" s="13">
        <f>63001.16+1197022.06</f>
        <v>1260023.22</v>
      </c>
    </row>
    <row r="61" spans="1:3" x14ac:dyDescent="0.25">
      <c r="A61" s="16">
        <v>44895</v>
      </c>
      <c r="B61" s="12" t="s">
        <v>34</v>
      </c>
      <c r="C61" s="13">
        <v>80000</v>
      </c>
    </row>
    <row r="62" spans="1:3" x14ac:dyDescent="0.25">
      <c r="A62" s="16">
        <v>44922</v>
      </c>
      <c r="B62" s="12" t="s">
        <v>35</v>
      </c>
      <c r="C62" s="13">
        <v>50338.42</v>
      </c>
    </row>
    <row r="63" spans="1:3" x14ac:dyDescent="0.25">
      <c r="A63" s="16">
        <v>44922</v>
      </c>
      <c r="B63" s="12" t="s">
        <v>45</v>
      </c>
      <c r="C63" s="13">
        <f>75000+825000</f>
        <v>900000</v>
      </c>
    </row>
    <row r="64" spans="1:3" x14ac:dyDescent="0.25">
      <c r="A64" s="16">
        <v>44923</v>
      </c>
      <c r="B64" s="12" t="s">
        <v>46</v>
      </c>
      <c r="C64" s="13">
        <f>216956.55+4122174.42</f>
        <v>4339130.97</v>
      </c>
    </row>
    <row r="65" spans="1:3" x14ac:dyDescent="0.25">
      <c r="A65" s="16">
        <v>44923</v>
      </c>
      <c r="B65" s="12" t="s">
        <v>47</v>
      </c>
      <c r="C65" s="13">
        <f>41726.66+792806.61</f>
        <v>834533.27</v>
      </c>
    </row>
    <row r="66" spans="1:3" x14ac:dyDescent="0.25">
      <c r="A66" s="16">
        <v>44923</v>
      </c>
      <c r="B66" s="12" t="s">
        <v>48</v>
      </c>
      <c r="C66" s="13">
        <f>185434.42+3523254.02</f>
        <v>3708688.44</v>
      </c>
    </row>
    <row r="67" spans="1:3" x14ac:dyDescent="0.25">
      <c r="A67" s="16">
        <v>44925</v>
      </c>
      <c r="B67" s="12" t="s">
        <v>50</v>
      </c>
      <c r="C67" s="13">
        <v>75000</v>
      </c>
    </row>
    <row r="68" spans="1:3" x14ac:dyDescent="0.25">
      <c r="A68" s="16">
        <v>44925</v>
      </c>
      <c r="B68" s="12" t="s">
        <v>51</v>
      </c>
      <c r="C68" s="13">
        <v>41745</v>
      </c>
    </row>
    <row r="69" spans="1:3" x14ac:dyDescent="0.25">
      <c r="A69" s="16">
        <v>44925</v>
      </c>
      <c r="B69" s="12" t="s">
        <v>52</v>
      </c>
      <c r="C69" s="13">
        <v>185445</v>
      </c>
    </row>
    <row r="70" spans="1:3" x14ac:dyDescent="0.25">
      <c r="A70" s="16">
        <v>44925</v>
      </c>
      <c r="B70" s="12" t="s">
        <v>53</v>
      </c>
      <c r="C70" s="13">
        <v>217074</v>
      </c>
    </row>
    <row r="71" spans="1:3" x14ac:dyDescent="0.25">
      <c r="A71" s="16">
        <v>44925</v>
      </c>
      <c r="B71" s="12" t="s">
        <v>56</v>
      </c>
      <c r="C71" s="13">
        <v>3800000</v>
      </c>
    </row>
    <row r="72" spans="1:3" x14ac:dyDescent="0.25">
      <c r="A72" s="15">
        <v>2022</v>
      </c>
      <c r="B72" s="2" t="s">
        <v>11</v>
      </c>
      <c r="C72" s="3">
        <v>1483394.93</v>
      </c>
    </row>
    <row r="73" spans="1:3" x14ac:dyDescent="0.25">
      <c r="A73" s="4" t="s">
        <v>7</v>
      </c>
      <c r="B73" s="4"/>
      <c r="C73" s="5">
        <f>SUM(C30:C72)</f>
        <v>29872897.390000001</v>
      </c>
    </row>
    <row r="75" spans="1:3" ht="15.75" x14ac:dyDescent="0.25">
      <c r="B75" s="10" t="s">
        <v>55</v>
      </c>
      <c r="C75" s="11">
        <f>C26-C73</f>
        <v>-2133274.1800000034</v>
      </c>
    </row>
  </sheetData>
  <sortState ref="A5:C8">
    <sortCondition ref="A5:A8"/>
  </sortState>
  <mergeCells count="1">
    <mergeCell ref="B3:C3"/>
  </mergeCells>
  <pageMargins left="0.83" right="0.14000000000000001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Ruralecz</dc:creator>
  <cp:lastModifiedBy>PC</cp:lastModifiedBy>
  <cp:lastPrinted>2022-09-06T19:45:50Z</cp:lastPrinted>
  <dcterms:created xsi:type="dcterms:W3CDTF">2022-08-20T11:55:22Z</dcterms:created>
  <dcterms:modified xsi:type="dcterms:W3CDTF">2023-05-08T20:07:06Z</dcterms:modified>
</cp:coreProperties>
</file>